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210" yWindow="60" windowWidth="25365" windowHeight="15990" tabRatio="500"/>
  </bookViews>
  <sheets>
    <sheet name="Ark1" sheetId="1" r:id="rId1"/>
  </sheets>
  <definedNames>
    <definedName name="hej">"Diagram 1"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0" i="1" l="1"/>
  <c r="Q20" i="1"/>
  <c r="Q21" i="1"/>
  <c r="Q22" i="1"/>
  <c r="Q23" i="1"/>
  <c r="Q24" i="1"/>
  <c r="Q19" i="1"/>
  <c r="R20" i="1"/>
  <c r="R21" i="1"/>
  <c r="R22" i="1"/>
  <c r="R23" i="1"/>
  <c r="R24" i="1"/>
  <c r="Q4" i="1"/>
  <c r="Q5" i="1"/>
  <c r="Q6" i="1"/>
  <c r="Q7" i="1"/>
  <c r="Q8" i="1"/>
  <c r="Q3" i="1"/>
  <c r="N25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3" i="1"/>
  <c r="F3" i="1"/>
  <c r="M20" i="1"/>
  <c r="M21" i="1"/>
  <c r="M22" i="1"/>
  <c r="M23" i="1"/>
  <c r="M24" i="1"/>
  <c r="M19" i="1"/>
  <c r="M4" i="1"/>
  <c r="M5" i="1"/>
  <c r="M6" i="1"/>
  <c r="M7" i="1"/>
  <c r="M8" i="1"/>
  <c r="M3" i="1"/>
  <c r="N9" i="1"/>
  <c r="O3" i="1"/>
  <c r="R3" i="1"/>
  <c r="O4" i="1"/>
  <c r="R4" i="1"/>
  <c r="O5" i="1"/>
  <c r="R5" i="1"/>
  <c r="O6" i="1"/>
  <c r="R6" i="1"/>
  <c r="O7" i="1"/>
  <c r="R7" i="1"/>
  <c r="O8" i="1"/>
  <c r="R8" i="1"/>
  <c r="R9" i="1"/>
  <c r="P3" i="1"/>
  <c r="P4" i="1"/>
  <c r="P5" i="1"/>
  <c r="P6" i="1"/>
  <c r="P7" i="1"/>
  <c r="P8" i="1"/>
  <c r="H3" i="1"/>
  <c r="F4" i="1"/>
  <c r="H4" i="1"/>
  <c r="F5" i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6" i="1"/>
  <c r="H26" i="1"/>
  <c r="F27" i="1"/>
  <c r="H27" i="1"/>
  <c r="O20" i="1"/>
  <c r="O21" i="1"/>
  <c r="O22" i="1"/>
  <c r="O23" i="1"/>
  <c r="O24" i="1"/>
  <c r="O19" i="1"/>
  <c r="R19" i="1"/>
  <c r="R25" i="1"/>
  <c r="R30" i="1"/>
  <c r="P19" i="1"/>
  <c r="P20" i="1"/>
  <c r="P21" i="1"/>
  <c r="P22" i="1"/>
  <c r="P23" i="1"/>
  <c r="P24" i="1"/>
</calcChain>
</file>

<file path=xl/sharedStrings.xml><?xml version="1.0" encoding="utf-8"?>
<sst xmlns="http://schemas.openxmlformats.org/spreadsheetml/2006/main" count="85" uniqueCount="35">
  <si>
    <t>d</t>
  </si>
  <si>
    <t>b</t>
  </si>
  <si>
    <t>a</t>
  </si>
  <si>
    <t>c</t>
  </si>
  <si>
    <t>p</t>
  </si>
  <si>
    <t>bogstav til m</t>
  </si>
  <si>
    <t>x</t>
  </si>
  <si>
    <t>h(x)</t>
  </si>
  <si>
    <t>Fx)</t>
  </si>
  <si>
    <t>f(x)</t>
  </si>
  <si>
    <t>F(x)</t>
  </si>
  <si>
    <t>Drenge</t>
  </si>
  <si>
    <t>Piger</t>
  </si>
  <si>
    <t>intervalmidtpunkt</t>
  </si>
  <si>
    <t>intervalmidtpunkter</t>
  </si>
  <si>
    <t>*f(x)</t>
  </si>
  <si>
    <t>drenge</t>
  </si>
  <si>
    <t>gennemsnit</t>
  </si>
  <si>
    <t>mindsteværdi</t>
  </si>
  <si>
    <t>1. kvartil</t>
  </si>
  <si>
    <t>median</t>
  </si>
  <si>
    <t>3. kvrtil</t>
  </si>
  <si>
    <t>pigerne</t>
  </si>
  <si>
    <t>max-værdi</t>
  </si>
  <si>
    <t>diskriptorer</t>
  </si>
  <si>
    <t>Coopertest i 8.x</t>
  </si>
  <si>
    <t>coopertest i 8. x sumkurve</t>
  </si>
  <si>
    <t>løbelængder</t>
  </si>
  <si>
    <t xml:space="preserve">x </t>
  </si>
  <si>
    <t>kondital</t>
  </si>
  <si>
    <t>elev</t>
  </si>
  <si>
    <t>køn</t>
  </si>
  <si>
    <t>omgange</t>
  </si>
  <si>
    <t>hjørne</t>
  </si>
  <si>
    <t>afst fra sidste hjørne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</si>
</sst>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0" borderId="1" xfId="0" applyBorder="1"/>
    <xf numFmtId="1" fontId="0" fillId="0" borderId="1" xfId="0" applyNumberFormat="1" applyBorder="1"/>
    <xf numFmtId="0" fontId="0" fillId="0" borderId="0" xfId="0" applyAlignment="1">
      <alignment horizontal="right"/>
    </xf>
    <xf numFmtId="1" fontId="0" fillId="0" borderId="0" xfId="0" applyNumberFormat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9" fontId="0" fillId="3" borderId="1" xfId="1" applyFont="1" applyFill="1" applyBorder="1"/>
    <xf numFmtId="164" fontId="0" fillId="3" borderId="1" xfId="0" applyNumberFormat="1" applyFill="1" applyBorder="1"/>
    <xf numFmtId="1" fontId="0" fillId="3" borderId="1" xfId="0" applyNumberFormat="1" applyFill="1" applyBorder="1"/>
    <xf numFmtId="0" fontId="0" fillId="4" borderId="0" xfId="0" applyFill="1"/>
  </cellXfs>
  <cellStyles count="26"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/>
    <cellStyle name="Pro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Coopertest</a:t>
            </a:r>
            <a:r>
              <a:rPr lang="da-DK" baseline="0"/>
              <a:t> i 8. x - Histogram</a:t>
            </a:r>
            <a:endParaRPr lang="da-DK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drenge</c:v>
          </c:tx>
          <c:invertIfNegative val="0"/>
          <c:cat>
            <c:strRef>
              <c:f>'Ark1'!$M$3:$M$8</c:f>
              <c:strCache>
                <c:ptCount val="6"/>
                <c:pt idx="0">
                  <c:v>30 - 34</c:v>
                </c:pt>
                <c:pt idx="1">
                  <c:v>35 - 39</c:v>
                </c:pt>
                <c:pt idx="2">
                  <c:v>40 - 44</c:v>
                </c:pt>
                <c:pt idx="3">
                  <c:v>45 - 49</c:v>
                </c:pt>
                <c:pt idx="4">
                  <c:v>50 - 54</c:v>
                </c:pt>
                <c:pt idx="5">
                  <c:v>55 - 59</c:v>
                </c:pt>
              </c:strCache>
            </c:strRef>
          </c:cat>
          <c:val>
            <c:numRef>
              <c:f>'Ark1'!$N$3:$N$8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v>piger</c:v>
          </c:tx>
          <c:invertIfNegative val="0"/>
          <c:val>
            <c:numRef>
              <c:f>'Ark1'!$N$19:$N$24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88576"/>
        <c:axId val="188890112"/>
      </c:barChart>
      <c:catAx>
        <c:axId val="188888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8890112"/>
        <c:crosses val="autoZero"/>
        <c:auto val="1"/>
        <c:lblAlgn val="ctr"/>
        <c:lblOffset val="100"/>
        <c:noMultiLvlLbl val="0"/>
      </c:catAx>
      <c:valAx>
        <c:axId val="1888901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888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Coopertest i 8. x - Sumkurve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'Ark1'!$J$1</c:f>
              <c:strCache>
                <c:ptCount val="1"/>
                <c:pt idx="0">
                  <c:v>Drenge</c:v>
                </c:pt>
              </c:strCache>
            </c:strRef>
          </c:tx>
          <c:marker>
            <c:symbol val="none"/>
          </c:marker>
          <c:cat>
            <c:strRef>
              <c:f>'Ark1'!$M$3:$M$8</c:f>
              <c:strCache>
                <c:ptCount val="6"/>
                <c:pt idx="0">
                  <c:v>30 - 34</c:v>
                </c:pt>
                <c:pt idx="1">
                  <c:v>35 - 39</c:v>
                </c:pt>
                <c:pt idx="2">
                  <c:v>40 - 44</c:v>
                </c:pt>
                <c:pt idx="3">
                  <c:v>45 - 49</c:v>
                </c:pt>
                <c:pt idx="4">
                  <c:v>50 - 54</c:v>
                </c:pt>
                <c:pt idx="5">
                  <c:v>55 - 59</c:v>
                </c:pt>
              </c:strCache>
            </c:strRef>
          </c:cat>
          <c:val>
            <c:numRef>
              <c:f>'Ark1'!$P$3:$P$8</c:f>
              <c:numCache>
                <c:formatCode>0.0%</c:formatCode>
                <c:ptCount val="6"/>
                <c:pt idx="0">
                  <c:v>0.125</c:v>
                </c:pt>
                <c:pt idx="1">
                  <c:v>0.3125</c:v>
                </c:pt>
                <c:pt idx="2">
                  <c:v>0.4375</c:v>
                </c:pt>
                <c:pt idx="3">
                  <c:v>0.6875</c:v>
                </c:pt>
                <c:pt idx="4">
                  <c:v>0.9375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'Ark1'!$J$17</c:f>
              <c:strCache>
                <c:ptCount val="1"/>
                <c:pt idx="0">
                  <c:v>Piger</c:v>
                </c:pt>
              </c:strCache>
            </c:strRef>
          </c:tx>
          <c:marker>
            <c:symbol val="none"/>
          </c:marker>
          <c:cat>
            <c:strRef>
              <c:f>'Ark1'!$M$3:$M$8</c:f>
              <c:strCache>
                <c:ptCount val="6"/>
                <c:pt idx="0">
                  <c:v>30 - 34</c:v>
                </c:pt>
                <c:pt idx="1">
                  <c:v>35 - 39</c:v>
                </c:pt>
                <c:pt idx="2">
                  <c:v>40 - 44</c:v>
                </c:pt>
                <c:pt idx="3">
                  <c:v>45 - 49</c:v>
                </c:pt>
                <c:pt idx="4">
                  <c:v>50 - 54</c:v>
                </c:pt>
                <c:pt idx="5">
                  <c:v>55 - 59</c:v>
                </c:pt>
              </c:strCache>
            </c:strRef>
          </c:cat>
          <c:val>
            <c:numRef>
              <c:f>'Ark1'!$P$19:$P$24</c:f>
              <c:numCache>
                <c:formatCode>0%</c:formatCode>
                <c:ptCount val="6"/>
                <c:pt idx="0">
                  <c:v>0.33333333333333331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32096"/>
        <c:axId val="188933632"/>
      </c:lineChart>
      <c:catAx>
        <c:axId val="188932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8933632"/>
        <c:crosses val="autoZero"/>
        <c:auto val="1"/>
        <c:lblAlgn val="ctr"/>
        <c:lblOffset val="100"/>
        <c:noMultiLvlLbl val="0"/>
      </c:catAx>
      <c:valAx>
        <c:axId val="188933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procent</a:t>
                </a:r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crossAx val="188932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28</xdr:row>
      <xdr:rowOff>12700</xdr:rowOff>
    </xdr:from>
    <xdr:to>
      <xdr:col>7</xdr:col>
      <xdr:colOff>593726</xdr:colOff>
      <xdr:row>42</xdr:row>
      <xdr:rowOff>76200</xdr:rowOff>
    </xdr:to>
    <xdr:graphicFrame macro="[0]!Diagram1_Klik_på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377825</xdr:colOff>
      <xdr:row>27</xdr:row>
      <xdr:rowOff>184150</xdr:rowOff>
    </xdr:from>
    <xdr:to>
      <xdr:col>14</xdr:col>
      <xdr:colOff>482600</xdr:colOff>
      <xdr:row>42</xdr:row>
      <xdr:rowOff>69850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28575</xdr:colOff>
      <xdr:row>43</xdr:row>
      <xdr:rowOff>102925</xdr:rowOff>
    </xdr:from>
    <xdr:to>
      <xdr:col>10</xdr:col>
      <xdr:colOff>800100</xdr:colOff>
      <xdr:row>59</xdr:row>
      <xdr:rowOff>86807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05125" y="8704000"/>
          <a:ext cx="4467225" cy="3184282"/>
        </a:xfrm>
        <a:prstGeom prst="rect">
          <a:avLst/>
        </a:prstGeom>
      </xdr:spPr>
    </xdr:pic>
    <xdr:clientData/>
  </xdr:twoCellAnchor>
  <xdr:twoCellAnchor>
    <xdr:from>
      <xdr:col>4</xdr:col>
      <xdr:colOff>361950</xdr:colOff>
      <xdr:row>48</xdr:row>
      <xdr:rowOff>9525</xdr:rowOff>
    </xdr:from>
    <xdr:to>
      <xdr:col>5</xdr:col>
      <xdr:colOff>581025</xdr:colOff>
      <xdr:row>50</xdr:row>
      <xdr:rowOff>9525</xdr:rowOff>
    </xdr:to>
    <xdr:sp macro="" textlink="">
      <xdr:nvSpPr>
        <xdr:cNvPr id="4" name="Tekstboks 3"/>
        <xdr:cNvSpPr txBox="1"/>
      </xdr:nvSpPr>
      <xdr:spPr>
        <a:xfrm>
          <a:off x="2752725" y="9610725"/>
          <a:ext cx="70485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drenge</a:t>
          </a:r>
        </a:p>
      </xdr:txBody>
    </xdr:sp>
    <xdr:clientData/>
  </xdr:twoCellAnchor>
  <xdr:twoCellAnchor>
    <xdr:from>
      <xdr:col>4</xdr:col>
      <xdr:colOff>476250</xdr:colOff>
      <xdr:row>52</xdr:row>
      <xdr:rowOff>171450</xdr:rowOff>
    </xdr:from>
    <xdr:to>
      <xdr:col>5</xdr:col>
      <xdr:colOff>685800</xdr:colOff>
      <xdr:row>54</xdr:row>
      <xdr:rowOff>47625</xdr:rowOff>
    </xdr:to>
    <xdr:sp macro="" textlink="">
      <xdr:nvSpPr>
        <xdr:cNvPr id="6" name="Tekstboks 5"/>
        <xdr:cNvSpPr txBox="1"/>
      </xdr:nvSpPr>
      <xdr:spPr>
        <a:xfrm>
          <a:off x="2867025" y="10572750"/>
          <a:ext cx="6953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piger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 enableFormatConditionsCalculation="0"/>
  <dimension ref="A1:R38"/>
  <sheetViews>
    <sheetView tabSelected="1" workbookViewId="0">
      <selection activeCell="N48" sqref="N48"/>
    </sheetView>
  </sheetViews>
  <sheetFormatPr defaultColWidth="11" defaultRowHeight="15.75" x14ac:dyDescent="0.25"/>
  <cols>
    <col min="2" max="2" width="4.125" customWidth="1"/>
    <col min="3" max="3" width="9.875" customWidth="1"/>
    <col min="4" max="5" width="6.375" customWidth="1"/>
    <col min="6" max="6" width="10.75" customWidth="1"/>
    <col min="7" max="7" width="4.75" customWidth="1"/>
    <col min="11" max="11" width="11" style="4"/>
    <col min="12" max="12" width="5.25" style="4" customWidth="1"/>
  </cols>
  <sheetData>
    <row r="1" spans="1:18" x14ac:dyDescent="0.25">
      <c r="A1" t="s">
        <v>25</v>
      </c>
      <c r="H1" t="s">
        <v>27</v>
      </c>
      <c r="I1" t="s">
        <v>29</v>
      </c>
      <c r="J1" s="6" t="s">
        <v>11</v>
      </c>
      <c r="K1" s="7"/>
      <c r="L1" s="7"/>
      <c r="M1" s="6"/>
      <c r="N1" s="6"/>
      <c r="O1" s="6"/>
      <c r="P1" s="6"/>
      <c r="Q1" s="6"/>
      <c r="R1" s="6"/>
    </row>
    <row r="2" spans="1:18" x14ac:dyDescent="0.25">
      <c r="A2" s="15" t="s">
        <v>30</v>
      </c>
      <c r="B2" s="15" t="s">
        <v>31</v>
      </c>
      <c r="C2" s="15" t="s">
        <v>32</v>
      </c>
      <c r="D2" s="15" t="s">
        <v>33</v>
      </c>
      <c r="E2" s="15" t="s">
        <v>34</v>
      </c>
      <c r="F2" t="s">
        <v>5</v>
      </c>
      <c r="J2" s="8" t="s">
        <v>6</v>
      </c>
      <c r="K2" s="8"/>
      <c r="L2" s="9"/>
      <c r="M2" s="10" t="s">
        <v>28</v>
      </c>
      <c r="N2" s="10" t="s">
        <v>7</v>
      </c>
      <c r="O2" s="10" t="s">
        <v>9</v>
      </c>
      <c r="P2" s="10" t="s">
        <v>8</v>
      </c>
      <c r="Q2" s="11" t="s">
        <v>13</v>
      </c>
      <c r="R2" s="11" t="s">
        <v>15</v>
      </c>
    </row>
    <row r="3" spans="1:18" x14ac:dyDescent="0.25">
      <c r="A3" s="15">
        <v>1</v>
      </c>
      <c r="B3" s="15" t="s">
        <v>0</v>
      </c>
      <c r="C3" s="15">
        <v>16</v>
      </c>
      <c r="D3" s="15" t="s">
        <v>1</v>
      </c>
      <c r="E3" s="15">
        <v>14</v>
      </c>
      <c r="F3">
        <f t="shared" ref="F3:F27" si="0">IF(D3="a",40,IF(D3="b",90,IF(D3="c",130,0)))</f>
        <v>90</v>
      </c>
      <c r="H3">
        <f>C3*180+E3+F3</f>
        <v>2984</v>
      </c>
      <c r="I3" s="5">
        <f>((H3/1000-0.6)^2+3.48)/0.16</f>
        <v>57.271599999999999</v>
      </c>
      <c r="J3" s="6">
        <v>30</v>
      </c>
      <c r="K3" s="7">
        <v>34</v>
      </c>
      <c r="L3" s="7"/>
      <c r="M3" s="11" t="str">
        <f>J3&amp;" - "&amp;K3</f>
        <v>30 - 34</v>
      </c>
      <c r="N3" s="11">
        <v>2</v>
      </c>
      <c r="O3" s="12">
        <f>N3/$N$9</f>
        <v>0.125</v>
      </c>
      <c r="P3" s="13">
        <f>O3</f>
        <v>0.125</v>
      </c>
      <c r="Q3" s="11">
        <f>(J3+K3+1)/2</f>
        <v>32.5</v>
      </c>
      <c r="R3" s="11">
        <f>Q3*O3</f>
        <v>4.0625</v>
      </c>
    </row>
    <row r="4" spans="1:18" x14ac:dyDescent="0.25">
      <c r="A4" s="15">
        <v>2</v>
      </c>
      <c r="B4" s="15" t="s">
        <v>0</v>
      </c>
      <c r="C4" s="15">
        <v>15</v>
      </c>
      <c r="D4" s="15" t="s">
        <v>0</v>
      </c>
      <c r="E4" s="15">
        <v>32</v>
      </c>
      <c r="F4">
        <f t="shared" si="0"/>
        <v>0</v>
      </c>
      <c r="H4">
        <f t="shared" ref="H4:H27" si="1">C4*180+E4+F4</f>
        <v>2732</v>
      </c>
      <c r="I4" s="5">
        <f t="shared" ref="I4:I27" si="2">((H4/1000-0.6)^2+3.48)/0.16</f>
        <v>50.158900000000003</v>
      </c>
      <c r="J4" s="6">
        <v>35</v>
      </c>
      <c r="K4" s="7">
        <v>39</v>
      </c>
      <c r="L4" s="7"/>
      <c r="M4" s="11" t="str">
        <f>J4&amp;" - "&amp;K4</f>
        <v>35 - 39</v>
      </c>
      <c r="N4" s="11">
        <v>3</v>
      </c>
      <c r="O4" s="12">
        <f t="shared" ref="O4:O8" si="3">N4/$N$9</f>
        <v>0.1875</v>
      </c>
      <c r="P4" s="13">
        <f>P3+O4</f>
        <v>0.3125</v>
      </c>
      <c r="Q4" s="11">
        <f t="shared" ref="Q4:Q8" si="4">(J4+K4+1)/2</f>
        <v>37.5</v>
      </c>
      <c r="R4" s="11">
        <f t="shared" ref="R4:R8" si="5">Q4*O4</f>
        <v>7.03125</v>
      </c>
    </row>
    <row r="5" spans="1:18" x14ac:dyDescent="0.25">
      <c r="A5" s="15">
        <v>3</v>
      </c>
      <c r="B5" s="15" t="s">
        <v>0</v>
      </c>
      <c r="C5" s="15">
        <v>15</v>
      </c>
      <c r="D5" s="15" t="s">
        <v>2</v>
      </c>
      <c r="E5" s="15">
        <v>28</v>
      </c>
      <c r="F5">
        <f t="shared" si="0"/>
        <v>40</v>
      </c>
      <c r="H5">
        <f t="shared" si="1"/>
        <v>2768</v>
      </c>
      <c r="I5" s="5">
        <f t="shared" si="2"/>
        <v>51.12639999999999</v>
      </c>
      <c r="J5" s="6">
        <v>40</v>
      </c>
      <c r="K5" s="7">
        <v>44</v>
      </c>
      <c r="L5" s="7"/>
      <c r="M5" s="11" t="str">
        <f>J5&amp;" - "&amp;K5</f>
        <v>40 - 44</v>
      </c>
      <c r="N5" s="11">
        <v>2</v>
      </c>
      <c r="O5" s="12">
        <f t="shared" si="3"/>
        <v>0.125</v>
      </c>
      <c r="P5" s="13">
        <f t="shared" ref="P5:P8" si="6">P4+O5</f>
        <v>0.4375</v>
      </c>
      <c r="Q5" s="11">
        <f t="shared" si="4"/>
        <v>42.5</v>
      </c>
      <c r="R5" s="11">
        <f t="shared" si="5"/>
        <v>5.3125</v>
      </c>
    </row>
    <row r="6" spans="1:18" x14ac:dyDescent="0.25">
      <c r="A6" s="15">
        <v>4</v>
      </c>
      <c r="B6" s="15" t="s">
        <v>0</v>
      </c>
      <c r="C6" s="15">
        <v>15</v>
      </c>
      <c r="D6" s="15" t="s">
        <v>2</v>
      </c>
      <c r="E6" s="15">
        <v>27</v>
      </c>
      <c r="F6">
        <f t="shared" si="0"/>
        <v>40</v>
      </c>
      <c r="H6">
        <f t="shared" si="1"/>
        <v>2767</v>
      </c>
      <c r="I6" s="5">
        <f t="shared" si="2"/>
        <v>51.099306249999998</v>
      </c>
      <c r="J6" s="6">
        <v>45</v>
      </c>
      <c r="K6" s="7">
        <v>49</v>
      </c>
      <c r="L6" s="7"/>
      <c r="M6" s="11" t="str">
        <f>J6&amp;" - "&amp;K6</f>
        <v>45 - 49</v>
      </c>
      <c r="N6" s="11">
        <v>4</v>
      </c>
      <c r="O6" s="12">
        <f t="shared" si="3"/>
        <v>0.25</v>
      </c>
      <c r="P6" s="13">
        <f t="shared" si="6"/>
        <v>0.6875</v>
      </c>
      <c r="Q6" s="11">
        <f t="shared" si="4"/>
        <v>47.5</v>
      </c>
      <c r="R6" s="11">
        <f t="shared" si="5"/>
        <v>11.875</v>
      </c>
    </row>
    <row r="7" spans="1:18" x14ac:dyDescent="0.25">
      <c r="A7" s="15">
        <v>5</v>
      </c>
      <c r="B7" s="15" t="s">
        <v>0</v>
      </c>
      <c r="C7" s="15">
        <v>15</v>
      </c>
      <c r="D7" s="15" t="s">
        <v>2</v>
      </c>
      <c r="E7" s="15">
        <v>44</v>
      </c>
      <c r="F7">
        <f t="shared" si="0"/>
        <v>40</v>
      </c>
      <c r="H7">
        <f t="shared" si="1"/>
        <v>2784</v>
      </c>
      <c r="I7" s="5">
        <f t="shared" si="2"/>
        <v>51.561599999999999</v>
      </c>
      <c r="J7" s="6">
        <v>50</v>
      </c>
      <c r="K7" s="7">
        <v>54</v>
      </c>
      <c r="L7" s="7"/>
      <c r="M7" s="11" t="str">
        <f>J7&amp;" - "&amp;K7</f>
        <v>50 - 54</v>
      </c>
      <c r="N7" s="11">
        <v>4</v>
      </c>
      <c r="O7" s="12">
        <f t="shared" si="3"/>
        <v>0.25</v>
      </c>
      <c r="P7" s="13">
        <f t="shared" si="6"/>
        <v>0.9375</v>
      </c>
      <c r="Q7" s="11">
        <f t="shared" si="4"/>
        <v>52.5</v>
      </c>
      <c r="R7" s="11">
        <f t="shared" si="5"/>
        <v>13.125</v>
      </c>
    </row>
    <row r="8" spans="1:18" x14ac:dyDescent="0.25">
      <c r="A8" s="15">
        <v>6</v>
      </c>
      <c r="B8" s="15" t="s">
        <v>0</v>
      </c>
      <c r="C8" s="15">
        <v>14</v>
      </c>
      <c r="D8" s="15" t="s">
        <v>1</v>
      </c>
      <c r="E8" s="15">
        <v>24</v>
      </c>
      <c r="F8">
        <f t="shared" si="0"/>
        <v>90</v>
      </c>
      <c r="H8">
        <f t="shared" si="1"/>
        <v>2634</v>
      </c>
      <c r="I8" s="5">
        <f t="shared" si="2"/>
        <v>47.607225</v>
      </c>
      <c r="J8" s="6">
        <v>55</v>
      </c>
      <c r="K8" s="7">
        <v>59</v>
      </c>
      <c r="L8" s="7"/>
      <c r="M8" s="11" t="str">
        <f>J8&amp;" - "&amp;K8</f>
        <v>55 - 59</v>
      </c>
      <c r="N8" s="11">
        <v>1</v>
      </c>
      <c r="O8" s="12">
        <f t="shared" si="3"/>
        <v>6.25E-2</v>
      </c>
      <c r="P8" s="13">
        <f t="shared" si="6"/>
        <v>1</v>
      </c>
      <c r="Q8" s="11">
        <f t="shared" si="4"/>
        <v>57.5</v>
      </c>
      <c r="R8" s="11">
        <f t="shared" si="5"/>
        <v>3.59375</v>
      </c>
    </row>
    <row r="9" spans="1:18" x14ac:dyDescent="0.25">
      <c r="A9" s="15">
        <v>7</v>
      </c>
      <c r="B9" s="15" t="s">
        <v>0</v>
      </c>
      <c r="C9" s="15">
        <v>14</v>
      </c>
      <c r="D9" s="15" t="s">
        <v>2</v>
      </c>
      <c r="E9" s="15">
        <v>45</v>
      </c>
      <c r="F9">
        <f t="shared" si="0"/>
        <v>40</v>
      </c>
      <c r="H9">
        <f t="shared" si="1"/>
        <v>2605</v>
      </c>
      <c r="I9" s="5">
        <f t="shared" si="2"/>
        <v>46.875156249999996</v>
      </c>
      <c r="J9" s="6"/>
      <c r="K9" s="7"/>
      <c r="L9" s="7"/>
      <c r="M9" s="11"/>
      <c r="N9" s="11">
        <f>SUM(N3:N8)</f>
        <v>16</v>
      </c>
      <c r="O9" s="11"/>
      <c r="P9" s="11"/>
      <c r="Q9" s="11"/>
      <c r="R9" s="11">
        <f>SUM(R3:R8)</f>
        <v>45</v>
      </c>
    </row>
    <row r="10" spans="1:18" x14ac:dyDescent="0.25">
      <c r="A10" s="15">
        <v>8</v>
      </c>
      <c r="B10" s="15" t="s">
        <v>0</v>
      </c>
      <c r="C10" s="15">
        <v>14</v>
      </c>
      <c r="D10" s="15" t="s">
        <v>2</v>
      </c>
      <c r="E10" s="15">
        <v>19</v>
      </c>
      <c r="F10">
        <f t="shared" si="0"/>
        <v>40</v>
      </c>
      <c r="H10">
        <f t="shared" si="1"/>
        <v>2579</v>
      </c>
      <c r="I10" s="5">
        <f t="shared" si="2"/>
        <v>46.227756249999999</v>
      </c>
    </row>
    <row r="11" spans="1:18" x14ac:dyDescent="0.25">
      <c r="A11" s="15">
        <v>9</v>
      </c>
      <c r="B11" s="15" t="s">
        <v>0</v>
      </c>
      <c r="C11" s="15">
        <v>14</v>
      </c>
      <c r="D11" s="15" t="s">
        <v>3</v>
      </c>
      <c r="E11" s="15">
        <v>40</v>
      </c>
      <c r="F11">
        <f t="shared" si="0"/>
        <v>130</v>
      </c>
      <c r="H11">
        <f t="shared" si="1"/>
        <v>2690</v>
      </c>
      <c r="I11" s="5">
        <f t="shared" si="2"/>
        <v>49.050624999999989</v>
      </c>
    </row>
    <row r="12" spans="1:18" x14ac:dyDescent="0.25">
      <c r="A12" s="15">
        <v>10</v>
      </c>
      <c r="B12" s="15" t="s">
        <v>0</v>
      </c>
      <c r="C12" s="15">
        <v>13</v>
      </c>
      <c r="D12" s="15" t="s">
        <v>3</v>
      </c>
      <c r="E12" s="15">
        <v>30</v>
      </c>
      <c r="F12">
        <f t="shared" si="0"/>
        <v>130</v>
      </c>
      <c r="H12">
        <f t="shared" si="1"/>
        <v>2500</v>
      </c>
      <c r="I12" s="5">
        <f t="shared" si="2"/>
        <v>44.3125</v>
      </c>
    </row>
    <row r="13" spans="1:18" x14ac:dyDescent="0.25">
      <c r="A13" s="15">
        <v>11</v>
      </c>
      <c r="B13" s="15" t="s">
        <v>0</v>
      </c>
      <c r="C13" s="15">
        <v>13</v>
      </c>
      <c r="D13" s="15" t="s">
        <v>3</v>
      </c>
      <c r="E13" s="15">
        <v>5</v>
      </c>
      <c r="F13">
        <f t="shared" si="0"/>
        <v>130</v>
      </c>
      <c r="H13">
        <f t="shared" si="1"/>
        <v>2475</v>
      </c>
      <c r="I13" s="5">
        <f t="shared" si="2"/>
        <v>43.72265625</v>
      </c>
    </row>
    <row r="14" spans="1:18" x14ac:dyDescent="0.25">
      <c r="A14" s="15">
        <v>12</v>
      </c>
      <c r="B14" s="15" t="s">
        <v>0</v>
      </c>
      <c r="C14" s="15">
        <v>12</v>
      </c>
      <c r="D14" s="15" t="s">
        <v>1</v>
      </c>
      <c r="E14" s="15">
        <v>11</v>
      </c>
      <c r="F14">
        <f t="shared" si="0"/>
        <v>90</v>
      </c>
      <c r="H14">
        <f t="shared" si="1"/>
        <v>2261</v>
      </c>
      <c r="I14" s="5">
        <f t="shared" si="2"/>
        <v>38.993256249999995</v>
      </c>
    </row>
    <row r="15" spans="1:18" x14ac:dyDescent="0.25">
      <c r="A15" s="15">
        <v>13</v>
      </c>
      <c r="B15" s="15" t="s">
        <v>0</v>
      </c>
      <c r="C15" s="15">
        <v>12</v>
      </c>
      <c r="D15" s="15" t="s">
        <v>1</v>
      </c>
      <c r="E15" s="15">
        <v>11</v>
      </c>
      <c r="F15">
        <f t="shared" si="0"/>
        <v>90</v>
      </c>
      <c r="H15" s="1">
        <f t="shared" si="1"/>
        <v>2261</v>
      </c>
      <c r="I15" s="5">
        <f t="shared" si="2"/>
        <v>38.993256249999995</v>
      </c>
    </row>
    <row r="16" spans="1:18" x14ac:dyDescent="0.25">
      <c r="A16" s="15">
        <v>14</v>
      </c>
      <c r="B16" s="15" t="s">
        <v>0</v>
      </c>
      <c r="C16" s="15">
        <v>11</v>
      </c>
      <c r="D16" s="15" t="s">
        <v>3</v>
      </c>
      <c r="E16" s="15">
        <v>10</v>
      </c>
      <c r="F16">
        <f t="shared" si="0"/>
        <v>130</v>
      </c>
      <c r="H16" s="1">
        <f t="shared" si="1"/>
        <v>2120</v>
      </c>
      <c r="I16" s="5">
        <f t="shared" si="2"/>
        <v>36.19</v>
      </c>
    </row>
    <row r="17" spans="1:18" x14ac:dyDescent="0.25">
      <c r="A17" s="15">
        <v>15</v>
      </c>
      <c r="B17" s="15" t="s">
        <v>0</v>
      </c>
      <c r="C17" s="15">
        <v>11</v>
      </c>
      <c r="D17" s="15" t="s">
        <v>0</v>
      </c>
      <c r="E17" s="15">
        <v>32</v>
      </c>
      <c r="F17">
        <f t="shared" si="0"/>
        <v>0</v>
      </c>
      <c r="H17" s="1">
        <f t="shared" si="1"/>
        <v>2012</v>
      </c>
      <c r="I17" s="5">
        <f t="shared" si="2"/>
        <v>34.210900000000002</v>
      </c>
      <c r="J17" s="6" t="s">
        <v>12</v>
      </c>
      <c r="K17" s="7"/>
      <c r="L17" s="7"/>
      <c r="M17" s="6"/>
      <c r="N17" s="6"/>
      <c r="O17" s="6"/>
      <c r="P17" s="6"/>
      <c r="Q17" s="6"/>
      <c r="R17" s="6"/>
    </row>
    <row r="18" spans="1:18" x14ac:dyDescent="0.25">
      <c r="A18" s="15">
        <v>16</v>
      </c>
      <c r="B18" s="15" t="s">
        <v>0</v>
      </c>
      <c r="C18" s="15">
        <v>9</v>
      </c>
      <c r="D18" s="15" t="s">
        <v>3</v>
      </c>
      <c r="E18" s="15">
        <v>45</v>
      </c>
      <c r="F18">
        <f t="shared" si="0"/>
        <v>130</v>
      </c>
      <c r="H18" s="1">
        <f t="shared" si="1"/>
        <v>1795</v>
      </c>
      <c r="I18" s="5">
        <f t="shared" si="2"/>
        <v>30.675156249999997</v>
      </c>
      <c r="J18" s="8" t="s">
        <v>6</v>
      </c>
      <c r="K18" s="8"/>
      <c r="L18" s="9"/>
      <c r="M18" s="10" t="s">
        <v>6</v>
      </c>
      <c r="N18" s="10" t="s">
        <v>7</v>
      </c>
      <c r="O18" s="10" t="s">
        <v>9</v>
      </c>
      <c r="P18" s="10" t="s">
        <v>10</v>
      </c>
      <c r="Q18" s="11" t="s">
        <v>14</v>
      </c>
      <c r="R18" s="11" t="s">
        <v>15</v>
      </c>
    </row>
    <row r="19" spans="1:18" x14ac:dyDescent="0.25">
      <c r="A19" s="15">
        <v>1</v>
      </c>
      <c r="B19" s="15" t="s">
        <v>4</v>
      </c>
      <c r="C19" s="15">
        <v>14</v>
      </c>
      <c r="D19" s="15" t="s">
        <v>3</v>
      </c>
      <c r="E19" s="15">
        <v>37</v>
      </c>
      <c r="F19">
        <f t="shared" si="0"/>
        <v>130</v>
      </c>
      <c r="H19">
        <f t="shared" si="1"/>
        <v>2687</v>
      </c>
      <c r="I19" s="5">
        <f t="shared" si="2"/>
        <v>48.972306249999995</v>
      </c>
      <c r="J19" s="6">
        <v>30</v>
      </c>
      <c r="K19" s="7">
        <v>34</v>
      </c>
      <c r="L19" s="7"/>
      <c r="M19" s="11" t="str">
        <f>J19&amp;" - "&amp;K19</f>
        <v>30 - 34</v>
      </c>
      <c r="N19" s="11">
        <v>3</v>
      </c>
      <c r="O19" s="12">
        <f>N19/$N$25</f>
        <v>0.33333333333333331</v>
      </c>
      <c r="P19" s="12">
        <f>O19</f>
        <v>0.33333333333333331</v>
      </c>
      <c r="Q19" s="11">
        <f>(J19+K19+1)/2</f>
        <v>32.5</v>
      </c>
      <c r="R19" s="11">
        <f>Q19*O19</f>
        <v>10.833333333333332</v>
      </c>
    </row>
    <row r="20" spans="1:18" x14ac:dyDescent="0.25">
      <c r="A20" s="15">
        <v>2</v>
      </c>
      <c r="B20" s="15" t="s">
        <v>4</v>
      </c>
      <c r="C20" s="15">
        <v>12</v>
      </c>
      <c r="D20" s="15" t="s">
        <v>0</v>
      </c>
      <c r="E20" s="15">
        <v>6</v>
      </c>
      <c r="F20">
        <f t="shared" si="0"/>
        <v>0</v>
      </c>
      <c r="H20">
        <f t="shared" si="1"/>
        <v>2166</v>
      </c>
      <c r="I20" s="5">
        <f t="shared" si="2"/>
        <v>37.077224999999999</v>
      </c>
      <c r="J20" s="6">
        <v>35</v>
      </c>
      <c r="K20" s="7">
        <v>39</v>
      </c>
      <c r="L20" s="7"/>
      <c r="M20" s="11" t="str">
        <f t="shared" ref="M20:M25" si="7">J20&amp;" - "&amp;K20</f>
        <v>35 - 39</v>
      </c>
      <c r="N20" s="11">
        <v>5</v>
      </c>
      <c r="O20" s="12">
        <f>N20/$N$25</f>
        <v>0.55555555555555558</v>
      </c>
      <c r="P20" s="12">
        <f>P19+O20</f>
        <v>0.88888888888888884</v>
      </c>
      <c r="Q20" s="11">
        <f t="shared" ref="Q20:Q24" si="8">(J20+K20+1)/2</f>
        <v>37.5</v>
      </c>
      <c r="R20" s="11">
        <f t="shared" ref="R20:R24" si="9">Q20*O20</f>
        <v>20.833333333333336</v>
      </c>
    </row>
    <row r="21" spans="1:18" x14ac:dyDescent="0.25">
      <c r="A21" s="15">
        <v>3</v>
      </c>
      <c r="B21" s="15" t="s">
        <v>4</v>
      </c>
      <c r="C21" s="15">
        <v>12</v>
      </c>
      <c r="D21" s="15" t="s">
        <v>0</v>
      </c>
      <c r="E21" s="15">
        <v>6</v>
      </c>
      <c r="F21">
        <f t="shared" si="0"/>
        <v>0</v>
      </c>
      <c r="H21">
        <f t="shared" si="1"/>
        <v>2166</v>
      </c>
      <c r="I21" s="5">
        <f t="shared" si="2"/>
        <v>37.077224999999999</v>
      </c>
      <c r="J21" s="6">
        <v>40</v>
      </c>
      <c r="K21" s="7">
        <v>44</v>
      </c>
      <c r="L21" s="7"/>
      <c r="M21" s="11" t="str">
        <f t="shared" si="7"/>
        <v>40 - 44</v>
      </c>
      <c r="N21" s="11">
        <v>0</v>
      </c>
      <c r="O21" s="12">
        <f>N21/$N$25</f>
        <v>0</v>
      </c>
      <c r="P21" s="12">
        <f t="shared" ref="P21:P24" si="10">P20+O21</f>
        <v>0.88888888888888884</v>
      </c>
      <c r="Q21" s="11">
        <f t="shared" si="8"/>
        <v>42.5</v>
      </c>
      <c r="R21" s="11">
        <f t="shared" si="9"/>
        <v>0</v>
      </c>
    </row>
    <row r="22" spans="1:18" x14ac:dyDescent="0.25">
      <c r="A22" s="15">
        <v>4</v>
      </c>
      <c r="B22" s="15" t="s">
        <v>4</v>
      </c>
      <c r="C22" s="15">
        <v>11</v>
      </c>
      <c r="D22" s="15" t="s">
        <v>2</v>
      </c>
      <c r="E22" s="15">
        <v>31</v>
      </c>
      <c r="F22">
        <f t="shared" si="0"/>
        <v>40</v>
      </c>
      <c r="H22">
        <f t="shared" si="1"/>
        <v>2051</v>
      </c>
      <c r="I22" s="5">
        <f t="shared" si="2"/>
        <v>34.908756249999996</v>
      </c>
      <c r="J22" s="6">
        <v>45</v>
      </c>
      <c r="K22" s="7">
        <v>49</v>
      </c>
      <c r="L22" s="7"/>
      <c r="M22" s="11" t="str">
        <f t="shared" si="7"/>
        <v>45 - 49</v>
      </c>
      <c r="N22" s="11">
        <v>1</v>
      </c>
      <c r="O22" s="12">
        <f>N22/$N$25</f>
        <v>0.1111111111111111</v>
      </c>
      <c r="P22" s="12">
        <f t="shared" si="10"/>
        <v>1</v>
      </c>
      <c r="Q22" s="11">
        <f t="shared" si="8"/>
        <v>47.5</v>
      </c>
      <c r="R22" s="11">
        <f t="shared" si="9"/>
        <v>5.2777777777777777</v>
      </c>
    </row>
    <row r="23" spans="1:18" x14ac:dyDescent="0.25">
      <c r="A23" s="15">
        <v>5</v>
      </c>
      <c r="B23" s="15" t="s">
        <v>4</v>
      </c>
      <c r="C23" s="15">
        <v>11</v>
      </c>
      <c r="D23" s="15" t="s">
        <v>2</v>
      </c>
      <c r="E23" s="15">
        <v>34</v>
      </c>
      <c r="F23">
        <f t="shared" si="0"/>
        <v>40</v>
      </c>
      <c r="H23">
        <f t="shared" si="1"/>
        <v>2054</v>
      </c>
      <c r="I23" s="5">
        <f t="shared" si="2"/>
        <v>34.963224999999994</v>
      </c>
      <c r="J23" s="6">
        <v>50</v>
      </c>
      <c r="K23" s="7">
        <v>54</v>
      </c>
      <c r="L23" s="7"/>
      <c r="M23" s="11" t="str">
        <f t="shared" si="7"/>
        <v>50 - 54</v>
      </c>
      <c r="N23" s="11">
        <v>0</v>
      </c>
      <c r="O23" s="12">
        <f>N23/$N$25</f>
        <v>0</v>
      </c>
      <c r="P23" s="12">
        <f t="shared" si="10"/>
        <v>1</v>
      </c>
      <c r="Q23" s="11">
        <f t="shared" si="8"/>
        <v>52.5</v>
      </c>
      <c r="R23" s="11">
        <f t="shared" si="9"/>
        <v>0</v>
      </c>
    </row>
    <row r="24" spans="1:18" x14ac:dyDescent="0.25">
      <c r="A24" s="15">
        <v>6</v>
      </c>
      <c r="B24" s="15" t="s">
        <v>4</v>
      </c>
      <c r="C24" s="15">
        <v>11</v>
      </c>
      <c r="D24" s="15" t="s">
        <v>2</v>
      </c>
      <c r="E24" s="15">
        <v>27</v>
      </c>
      <c r="F24">
        <f t="shared" si="0"/>
        <v>40</v>
      </c>
      <c r="H24">
        <f t="shared" si="1"/>
        <v>2047</v>
      </c>
      <c r="I24" s="5">
        <f t="shared" si="2"/>
        <v>34.836306250000007</v>
      </c>
      <c r="J24" s="6">
        <v>55</v>
      </c>
      <c r="K24" s="7">
        <v>59</v>
      </c>
      <c r="L24" s="7"/>
      <c r="M24" s="11" t="str">
        <f t="shared" si="7"/>
        <v>55 - 59</v>
      </c>
      <c r="N24" s="11"/>
      <c r="O24" s="12">
        <f>N24/$N$25</f>
        <v>0</v>
      </c>
      <c r="P24" s="12">
        <f t="shared" si="10"/>
        <v>1</v>
      </c>
      <c r="Q24" s="11">
        <f t="shared" si="8"/>
        <v>57.5</v>
      </c>
      <c r="R24" s="11">
        <f t="shared" si="9"/>
        <v>0</v>
      </c>
    </row>
    <row r="25" spans="1:18" x14ac:dyDescent="0.25">
      <c r="A25" s="15">
        <v>7</v>
      </c>
      <c r="B25" s="15" t="s">
        <v>4</v>
      </c>
      <c r="C25" s="15">
        <v>10</v>
      </c>
      <c r="D25" s="15" t="s">
        <v>1</v>
      </c>
      <c r="E25" s="15">
        <v>17</v>
      </c>
      <c r="F25">
        <f t="shared" si="0"/>
        <v>90</v>
      </c>
      <c r="H25">
        <f t="shared" si="1"/>
        <v>1907</v>
      </c>
      <c r="I25" s="5">
        <f t="shared" si="2"/>
        <v>32.426556249999997</v>
      </c>
      <c r="J25" s="6">
        <v>2900</v>
      </c>
      <c r="K25" s="7">
        <v>3099</v>
      </c>
      <c r="L25" s="7"/>
      <c r="M25" s="11"/>
      <c r="N25" s="11">
        <f>SUM(N19:N24)</f>
        <v>9</v>
      </c>
      <c r="O25" s="11"/>
      <c r="P25" s="11"/>
      <c r="Q25" s="11"/>
      <c r="R25" s="14">
        <f>SUM(R19:R24)</f>
        <v>36.944444444444443</v>
      </c>
    </row>
    <row r="26" spans="1:18" x14ac:dyDescent="0.25">
      <c r="A26" s="15">
        <v>8</v>
      </c>
      <c r="B26" s="15" t="s">
        <v>4</v>
      </c>
      <c r="C26" s="15">
        <v>10</v>
      </c>
      <c r="D26" s="15" t="s">
        <v>1</v>
      </c>
      <c r="E26" s="15">
        <v>16</v>
      </c>
      <c r="F26">
        <f t="shared" si="0"/>
        <v>90</v>
      </c>
      <c r="H26">
        <f t="shared" si="1"/>
        <v>1906</v>
      </c>
      <c r="I26" s="5">
        <f t="shared" si="2"/>
        <v>32.410225000000004</v>
      </c>
    </row>
    <row r="27" spans="1:18" x14ac:dyDescent="0.25">
      <c r="A27" s="15">
        <v>9</v>
      </c>
      <c r="B27" s="15" t="s">
        <v>4</v>
      </c>
      <c r="C27" s="15">
        <v>10</v>
      </c>
      <c r="D27" s="15" t="s">
        <v>1</v>
      </c>
      <c r="E27" s="15">
        <v>15</v>
      </c>
      <c r="F27">
        <f t="shared" si="0"/>
        <v>90</v>
      </c>
      <c r="H27">
        <f t="shared" si="1"/>
        <v>1905</v>
      </c>
      <c r="I27" s="5">
        <f t="shared" si="2"/>
        <v>32.393906250000001</v>
      </c>
    </row>
    <row r="28" spans="1:18" x14ac:dyDescent="0.25">
      <c r="P28" s="2" t="s">
        <v>24</v>
      </c>
      <c r="Q28" s="2"/>
      <c r="R28" s="2"/>
    </row>
    <row r="29" spans="1:18" x14ac:dyDescent="0.25">
      <c r="P29" s="2"/>
      <c r="Q29" s="2" t="s">
        <v>16</v>
      </c>
      <c r="R29" s="2" t="s">
        <v>22</v>
      </c>
    </row>
    <row r="30" spans="1:18" x14ac:dyDescent="0.25">
      <c r="P30" s="2" t="s">
        <v>17</v>
      </c>
      <c r="Q30" s="3">
        <f>R9</f>
        <v>45</v>
      </c>
      <c r="R30" s="3">
        <f>R25</f>
        <v>36.944444444444443</v>
      </c>
    </row>
    <row r="31" spans="1:18" x14ac:dyDescent="0.25">
      <c r="P31" s="2" t="s">
        <v>18</v>
      </c>
      <c r="Q31" s="2">
        <v>32.5</v>
      </c>
      <c r="R31" s="2">
        <v>32.5</v>
      </c>
    </row>
    <row r="32" spans="1:18" x14ac:dyDescent="0.25">
      <c r="P32" s="2" t="s">
        <v>19</v>
      </c>
      <c r="Q32" s="2">
        <v>42.5</v>
      </c>
      <c r="R32" s="2">
        <v>32.5</v>
      </c>
    </row>
    <row r="33" spans="16:18" x14ac:dyDescent="0.25">
      <c r="P33" s="2" t="s">
        <v>20</v>
      </c>
      <c r="Q33" s="2">
        <v>47.7</v>
      </c>
      <c r="R33" s="2">
        <v>37.5</v>
      </c>
    </row>
    <row r="34" spans="16:18" x14ac:dyDescent="0.25">
      <c r="P34" s="2" t="s">
        <v>21</v>
      </c>
      <c r="Q34" s="2">
        <v>52.5</v>
      </c>
      <c r="R34" s="2">
        <v>37.5</v>
      </c>
    </row>
    <row r="35" spans="16:18" x14ac:dyDescent="0.25">
      <c r="P35" s="2" t="s">
        <v>23</v>
      </c>
      <c r="Q35" s="2">
        <v>57.5</v>
      </c>
      <c r="R35" s="2">
        <v>57.5</v>
      </c>
    </row>
    <row r="38" spans="16:18" x14ac:dyDescent="0.25">
      <c r="P38" t="s">
        <v>26</v>
      </c>
    </row>
  </sheetData>
  <mergeCells count="2">
    <mergeCell ref="J2:K2"/>
    <mergeCell ref="J18:K18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Nielsen</dc:creator>
  <cp:lastModifiedBy>Flemming Nielsen</cp:lastModifiedBy>
  <dcterms:created xsi:type="dcterms:W3CDTF">2016-12-01T09:55:13Z</dcterms:created>
  <dcterms:modified xsi:type="dcterms:W3CDTF">2016-12-06T21:20:58Z</dcterms:modified>
</cp:coreProperties>
</file>